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8250"/>
  </bookViews>
  <sheets>
    <sheet name="YKIyok" sheetId="8" r:id="rId1"/>
    <sheet name="YKIvar" sheetId="9" r:id="rId2"/>
    <sheet name="Örnek 1" sheetId="10" r:id="rId3"/>
    <sheet name="Örnek 2" sheetId="11" r:id="rId4"/>
    <sheet name="Örnek 3" sheetId="12" r:id="rId5"/>
    <sheet name="Örnek 4" sheetId="13" r:id="rId6"/>
    <sheet name="Örnek 5" sheetId="14" r:id="rId7"/>
  </sheets>
  <calcPr calcId="145621"/>
</workbook>
</file>

<file path=xl/calcChain.xml><?xml version="1.0" encoding="utf-8"?>
<calcChain xmlns="http://schemas.openxmlformats.org/spreadsheetml/2006/main">
  <c r="D11" i="14" l="1"/>
  <c r="H10" i="11"/>
  <c r="G26" i="14" l="1"/>
  <c r="F26" i="14"/>
  <c r="E26" i="14"/>
  <c r="C26" i="14"/>
  <c r="H11" i="14"/>
  <c r="G11" i="14"/>
  <c r="F11" i="14"/>
  <c r="H10" i="13"/>
  <c r="G10" i="13"/>
  <c r="F10" i="13"/>
  <c r="D10" i="13"/>
  <c r="I9" i="12"/>
  <c r="G9" i="12"/>
  <c r="E9" i="12"/>
  <c r="G10" i="11"/>
  <c r="F10" i="11"/>
  <c r="D10" i="11"/>
  <c r="H10" i="10"/>
  <c r="K10" i="10" s="1"/>
  <c r="G10" i="10"/>
  <c r="F10" i="10"/>
  <c r="D10" i="10"/>
  <c r="E3" i="10"/>
  <c r="K9" i="12" l="1"/>
  <c r="L9" i="12" s="1"/>
  <c r="J10" i="10"/>
  <c r="L10" i="10" s="1"/>
  <c r="M10" i="10" s="1"/>
  <c r="J10" i="11"/>
  <c r="J10" i="13"/>
  <c r="L10" i="13" s="1"/>
  <c r="M10" i="13" s="1"/>
  <c r="I26" i="14"/>
  <c r="J26" i="14"/>
  <c r="J11" i="14"/>
  <c r="K11" i="14"/>
  <c r="K10" i="13"/>
  <c r="K10" i="11"/>
  <c r="L10" i="11" s="1"/>
  <c r="M10" i="11" s="1"/>
  <c r="I9" i="9"/>
  <c r="H9" i="9"/>
  <c r="G9" i="9"/>
  <c r="F9" i="9"/>
  <c r="K9" i="9" s="1"/>
  <c r="E9" i="9"/>
  <c r="E3" i="9"/>
  <c r="L11" i="14" l="1"/>
  <c r="M11" i="14" s="1"/>
  <c r="K26" i="14"/>
  <c r="L26" i="14" s="1"/>
  <c r="G10" i="8"/>
  <c r="H10" i="8"/>
  <c r="F10" i="8"/>
  <c r="D10" i="8"/>
  <c r="K10" i="8" l="1"/>
  <c r="J10" i="8"/>
  <c r="L10" i="8" l="1"/>
  <c r="M10" i="8" s="1"/>
  <c r="L9" i="9"/>
</calcChain>
</file>

<file path=xl/sharedStrings.xml><?xml version="1.0" encoding="utf-8"?>
<sst xmlns="http://schemas.openxmlformats.org/spreadsheetml/2006/main" count="268" uniqueCount="53">
  <si>
    <t>Arsa payı m2</t>
  </si>
  <si>
    <t>Toplam Bağımsız Bölüm Sayısı</t>
  </si>
  <si>
    <t>Yapının Bulunduğu Arsanın Yüzölçümü (m2)</t>
  </si>
  <si>
    <t>Özel Mülkiyet/ Hazine Mülkiyeti</t>
  </si>
  <si>
    <t>Özel</t>
  </si>
  <si>
    <t>Yapı Kayıt Belge Bedeli</t>
  </si>
  <si>
    <t>GİRİLECEK VERİLER</t>
  </si>
  <si>
    <t>Yapı Kullanma İzni(İskan) Belgesi Var mı?</t>
  </si>
  <si>
    <t>YOK</t>
  </si>
  <si>
    <t>VAR</t>
  </si>
  <si>
    <t>Aykırılığın Kapsamı</t>
  </si>
  <si>
    <t>Bağımsız Bölüm</t>
  </si>
  <si>
    <t>Yapının Tamamı</t>
  </si>
  <si>
    <t>Bağımsız Bölüm Numarası</t>
  </si>
  <si>
    <t>HESAPLANAN</t>
  </si>
  <si>
    <t>Toplam yapı alanı (m2)
(*)</t>
  </si>
  <si>
    <t>Bağımsız Bölüm Alanı (m2)
(*)</t>
  </si>
  <si>
    <t>Arsa Birim Değeri (TL/m2)
(**)</t>
  </si>
  <si>
    <t>Yapının Bulunduğu Arsanın Yüzölçümü (m2)
(***)</t>
  </si>
  <si>
    <t>Yapı Sınıfı (Yapı Birim Maliyet Bedeli)
(****)</t>
  </si>
  <si>
    <t>(**) Nilüfer Belediyesi Emlak Servisinden veya https://www.turkiye.gov.tr/nilufer-belediyesi-arsa-rayic sayfasından öğrenilebilir.</t>
  </si>
  <si>
    <t>(****)basit sanayi yapıları için 600 TL/m2,  entegre sanayi yapıları için 1000 TL/m2</t>
  </si>
  <si>
    <t>Toplam yapı alanı (m2)
(**)</t>
  </si>
  <si>
    <t>Arsa Birim Değeri (TL/m2)
(***)</t>
  </si>
  <si>
    <t>(***) Nilüfer Belediyesi Emlak Servisinden veya https://www.turkiye.gov.tr/nilufer-belediyesi-arsa-rayic sayfasından öğrenilebilir.</t>
  </si>
  <si>
    <t>(**) Başvurulacaklar ile birlikte Tüm Yapıların Alanları Toplamı</t>
  </si>
  <si>
    <t>(*) Başvurulacak Yapıların Toplam Alanı girilecek. Toplam Alan, 1000 m2'nin altında olduğu takdirde, 1000m2 olarak girilmelidir.</t>
  </si>
  <si>
    <t>(***) Arsa Alanı x ( Başvurulucak Yapı Alanları Toplamı / Tüm Yapıların Alanları Toplamı )
        Örnek için : 15000 x (1810/11810) =2298.90m2</t>
  </si>
  <si>
    <t>Yapının Toplam Bedeli</t>
  </si>
  <si>
    <t>Arsa Emlak Vergi Değeri</t>
  </si>
  <si>
    <t>Yapı Yaklaşık Maliyet Bedeli</t>
  </si>
  <si>
    <t>Arsa Alanı</t>
  </si>
  <si>
    <t>Arsa Rayiç Değeri</t>
  </si>
  <si>
    <t>Yapı Birim Maliyeti</t>
  </si>
  <si>
    <t>E-DEVLET ÜZERİNDEN GİRİLECEK VERİLER</t>
  </si>
  <si>
    <t>Yapının Tamamının Kullanım Amacı</t>
  </si>
  <si>
    <t>Ticari</t>
  </si>
  <si>
    <t>Toplam Yapı Alanı (Başvurulacak dahil)</t>
  </si>
  <si>
    <t>(***) Arsa Payı= Arsa Alanı x ( Başvurulucak Yapı Alanları Toplamı / Tüm Yapıların Alanları Toplamı )
        Örnek için : 15000 x (1810/11810) =2298.90m2</t>
  </si>
  <si>
    <t>(***) Arsa Payı= Arsa Alanı x ( Başvurulucak Yapı Alanları Toplamı / Tüm Yapıların Alanları Toplamı )</t>
  </si>
  <si>
    <t xml:space="preserve">(***) Arsa Payı= Arsa Alanı x ( Başvurulucak Yapı Alanları Toplamı / Tüm Yapıların Alanları Toplamı </t>
  </si>
  <si>
    <t>(***) Arsa Alanı x ( Başvurulucak Yapı Alanları Toplamı / Tüm Yapıların Alanları Toplamı )</t>
  </si>
  <si>
    <t>TL/m²</t>
  </si>
  <si>
    <t>m²</t>
  </si>
  <si>
    <t>Başvurulacak Yapı veya Yapılar toplam alanı</t>
  </si>
  <si>
    <t>ÖRNEK 2: (1 ADET ÜÇ KATLI İDARİ HİZMET YAPISI)</t>
  </si>
  <si>
    <t>ÖRNEK 1: (3 ADET TEK KATLI SUNDURMA VB. BASİT YAPI)</t>
  </si>
  <si>
    <t>ÖRNEK 3: (1 ADET FABRİKA İÇİ ARA KAT)</t>
  </si>
  <si>
    <t>ÖRNEK 4: (1 ADET 3 KATLI FABRİKA YAPISI)</t>
  </si>
  <si>
    <t>ÖRNEK 5: (1 ADET 3 KATLI FABRİKA YAPISI ve 1 KATLI SUNDURMA)</t>
  </si>
  <si>
    <t>YAPI NİTELİKLERİ FARKLI OLMASINDAN DOLAYI 2 BELGE BAŞVURUSU YAPILMASI GEREKMEKTEDİR.</t>
  </si>
  <si>
    <t>YAPI KULLANMA İZNİ OLAN YAPIDA EKLENTİ</t>
  </si>
  <si>
    <t>YAPI KULLANMA İZNİ OLMAYAN YAPI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</si>
</sst>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TL&quot;_-;\-* #,##0.00\ &quot;TL&quot;_-;_-* &quot;-&quot;??\ &quot;TL&quot;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49" fontId="0" fillId="0" borderId="2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4" fontId="0" fillId="0" borderId="8" xfId="0" applyNumberForma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vertical="center"/>
    </xf>
    <xf numFmtId="44" fontId="0" fillId="0" borderId="10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Continuous"/>
    </xf>
    <xf numFmtId="44" fontId="0" fillId="0" borderId="8" xfId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4" fontId="0" fillId="0" borderId="9" xfId="1" applyFont="1" applyFill="1" applyBorder="1" applyAlignment="1">
      <alignment vertical="center"/>
    </xf>
    <xf numFmtId="44" fontId="0" fillId="0" borderId="10" xfId="1" applyFont="1" applyFill="1" applyBorder="1" applyAlignment="1">
      <alignment horizontal="center" vertical="center"/>
    </xf>
    <xf numFmtId="4" fontId="0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28575</xdr:rowOff>
    </xdr:from>
    <xdr:to>
      <xdr:col>9</xdr:col>
      <xdr:colOff>581025</xdr:colOff>
      <xdr:row>53</xdr:row>
      <xdr:rowOff>71323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9650"/>
          <a:ext cx="7772400" cy="830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19050</xdr:rowOff>
    </xdr:from>
    <xdr:to>
      <xdr:col>9</xdr:col>
      <xdr:colOff>209550</xdr:colOff>
      <xdr:row>51</xdr:row>
      <xdr:rowOff>188899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0125"/>
          <a:ext cx="7772400" cy="8047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104775</xdr:rowOff>
    </xdr:from>
    <xdr:to>
      <xdr:col>9</xdr:col>
      <xdr:colOff>238125</xdr:colOff>
      <xdr:row>55</xdr:row>
      <xdr:rowOff>150799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8625"/>
          <a:ext cx="7772400" cy="80470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57150</xdr:rowOff>
    </xdr:from>
    <xdr:to>
      <xdr:col>9</xdr:col>
      <xdr:colOff>209550</xdr:colOff>
      <xdr:row>52</xdr:row>
      <xdr:rowOff>36499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2025"/>
          <a:ext cx="7772400" cy="80470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9</xdr:col>
      <xdr:colOff>209550</xdr:colOff>
      <xdr:row>73</xdr:row>
      <xdr:rowOff>46024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00"/>
          <a:ext cx="7772400" cy="8047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E2" sqref="E2"/>
    </sheetView>
  </sheetViews>
  <sheetFormatPr defaultRowHeight="15" x14ac:dyDescent="0.25"/>
  <cols>
    <col min="1" max="1" width="11.42578125" customWidth="1"/>
    <col min="2" max="2" width="10" customWidth="1"/>
    <col min="3" max="3" width="11" customWidth="1"/>
    <col min="4" max="4" width="12.7109375" customWidth="1"/>
    <col min="5" max="5" width="13.5703125" customWidth="1"/>
    <col min="6" max="6" width="12.140625" customWidth="1"/>
    <col min="7" max="7" width="12.7109375" bestFit="1" customWidth="1"/>
    <col min="8" max="8" width="13.5703125" customWidth="1"/>
    <col min="9" max="9" width="15.42578125" customWidth="1"/>
    <col min="10" max="10" width="15.85546875" bestFit="1" customWidth="1"/>
    <col min="11" max="11" width="15.42578125" customWidth="1"/>
    <col min="12" max="12" width="15.85546875" bestFit="1" customWidth="1"/>
    <col min="13" max="13" width="14.28515625" bestFit="1" customWidth="1"/>
    <col min="14" max="14" width="14.140625" customWidth="1"/>
  </cols>
  <sheetData>
    <row r="1" spans="1:13" s="1" customFormat="1" ht="36.75" customHeight="1" x14ac:dyDescent="0.25">
      <c r="A1" s="21" t="s">
        <v>52</v>
      </c>
    </row>
    <row r="2" spans="1:13" s="27" customFormat="1" ht="15.75" x14ac:dyDescent="0.25">
      <c r="A2" s="28" t="s">
        <v>44</v>
      </c>
      <c r="E2" s="29">
        <v>1810</v>
      </c>
      <c r="F2" s="27" t="s">
        <v>43</v>
      </c>
    </row>
    <row r="3" spans="1:13" s="27" customFormat="1" ht="15.75" x14ac:dyDescent="0.25">
      <c r="A3" s="28" t="s">
        <v>37</v>
      </c>
      <c r="E3" s="29">
        <v>11810</v>
      </c>
      <c r="F3" s="27" t="s">
        <v>43</v>
      </c>
    </row>
    <row r="4" spans="1:13" s="27" customFormat="1" ht="15.75" x14ac:dyDescent="0.25">
      <c r="A4" s="28" t="s">
        <v>31</v>
      </c>
      <c r="E4" s="29">
        <v>15000</v>
      </c>
      <c r="F4" s="27" t="s">
        <v>43</v>
      </c>
    </row>
    <row r="5" spans="1:13" s="27" customFormat="1" ht="15.75" x14ac:dyDescent="0.25">
      <c r="A5" s="28" t="s">
        <v>32</v>
      </c>
      <c r="E5" s="29">
        <v>521.37</v>
      </c>
      <c r="F5" s="27" t="s">
        <v>42</v>
      </c>
    </row>
    <row r="6" spans="1:13" s="27" customFormat="1" ht="15.75" x14ac:dyDescent="0.25">
      <c r="A6" s="28" t="s">
        <v>33</v>
      </c>
      <c r="E6" s="29">
        <v>600</v>
      </c>
      <c r="F6" s="27" t="s">
        <v>42</v>
      </c>
    </row>
    <row r="7" spans="1:13" s="1" customFormat="1" ht="25.5" customHeight="1" thickBot="1" x14ac:dyDescent="0.3">
      <c r="A7" s="21"/>
    </row>
    <row r="8" spans="1:13" ht="15.75" customHeight="1" thickTop="1" x14ac:dyDescent="0.25">
      <c r="A8" s="6" t="s">
        <v>34</v>
      </c>
      <c r="B8" s="19"/>
      <c r="C8" s="7"/>
      <c r="D8" s="7"/>
      <c r="E8" s="7"/>
      <c r="F8" s="7"/>
      <c r="G8" s="7"/>
      <c r="H8" s="7"/>
      <c r="I8" s="8"/>
      <c r="J8" s="26" t="s">
        <v>14</v>
      </c>
      <c r="K8" s="24"/>
      <c r="L8" s="24"/>
      <c r="M8" s="26"/>
    </row>
    <row r="9" spans="1:13" s="2" customFormat="1" ht="90" x14ac:dyDescent="0.25">
      <c r="A9" s="9" t="s">
        <v>7</v>
      </c>
      <c r="B9" s="5" t="s">
        <v>10</v>
      </c>
      <c r="C9" s="3" t="s">
        <v>35</v>
      </c>
      <c r="D9" s="3" t="s">
        <v>15</v>
      </c>
      <c r="E9" s="3" t="s">
        <v>1</v>
      </c>
      <c r="F9" s="3" t="s">
        <v>17</v>
      </c>
      <c r="G9" s="3" t="s">
        <v>18</v>
      </c>
      <c r="H9" s="3" t="s">
        <v>19</v>
      </c>
      <c r="I9" s="10" t="s">
        <v>3</v>
      </c>
      <c r="J9" s="9" t="s">
        <v>29</v>
      </c>
      <c r="K9" s="3" t="s">
        <v>30</v>
      </c>
      <c r="L9" s="3" t="s">
        <v>28</v>
      </c>
      <c r="M9" s="15" t="s">
        <v>5</v>
      </c>
    </row>
    <row r="10" spans="1:13" s="1" customFormat="1" ht="37.5" customHeight="1" thickBot="1" x14ac:dyDescent="0.3">
      <c r="A10" s="30" t="s">
        <v>8</v>
      </c>
      <c r="B10" s="31" t="s">
        <v>12</v>
      </c>
      <c r="C10" s="20" t="s">
        <v>36</v>
      </c>
      <c r="D10" s="32">
        <f>IF(E2&lt;1000,1000,E2)</f>
        <v>1810</v>
      </c>
      <c r="E10" s="33">
        <v>1</v>
      </c>
      <c r="F10" s="34">
        <f>E5</f>
        <v>521.37</v>
      </c>
      <c r="G10" s="32">
        <f>ROUND(E4*E2/E3,2)</f>
        <v>2298.9</v>
      </c>
      <c r="H10" s="34">
        <f>E6</f>
        <v>600</v>
      </c>
      <c r="I10" s="35" t="s">
        <v>4</v>
      </c>
      <c r="J10" s="25">
        <f>F10*G10</f>
        <v>1198577.493</v>
      </c>
      <c r="K10" s="12">
        <f>H10*D10</f>
        <v>1086000</v>
      </c>
      <c r="L10" s="12">
        <f>+J10+K10</f>
        <v>2284577.4929999998</v>
      </c>
      <c r="M10" s="16">
        <f>L10*0.05</f>
        <v>114228.87465</v>
      </c>
    </row>
    <row r="11" spans="1:13" ht="21" customHeight="1" thickTop="1" x14ac:dyDescent="0.25">
      <c r="A11" s="23" t="s">
        <v>26</v>
      </c>
      <c r="B11" s="4"/>
      <c r="C11" s="4"/>
      <c r="D11" s="4"/>
    </row>
    <row r="12" spans="1:13" ht="21" customHeight="1" x14ac:dyDescent="0.25">
      <c r="A12" s="23" t="s">
        <v>20</v>
      </c>
      <c r="B12" s="4"/>
      <c r="C12" s="4"/>
      <c r="D12" s="4"/>
    </row>
    <row r="13" spans="1:13" ht="21.75" customHeight="1" x14ac:dyDescent="0.25">
      <c r="A13" s="38" t="s">
        <v>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3" ht="21" customHeight="1" x14ac:dyDescent="0.25">
      <c r="A14" s="23" t="s">
        <v>21</v>
      </c>
      <c r="B14" s="4"/>
      <c r="C14" s="4"/>
      <c r="D14" s="4"/>
    </row>
    <row r="15" spans="1:13" s="1" customFormat="1" ht="36.75" customHeight="1" x14ac:dyDescent="0.25"/>
    <row r="17" s="2" customFormat="1" x14ac:dyDescent="0.25"/>
    <row r="18" s="1" customFormat="1" ht="37.5" customHeight="1" x14ac:dyDescent="0.25"/>
    <row r="19" ht="20.25" customHeight="1" x14ac:dyDescent="0.25"/>
    <row r="20" ht="20.25" customHeight="1" x14ac:dyDescent="0.25"/>
    <row r="21" ht="20.25" customHeight="1" x14ac:dyDescent="0.25"/>
    <row r="22" ht="20.25" customHeight="1" x14ac:dyDescent="0.25"/>
  </sheetData>
  <mergeCells count="1">
    <mergeCell ref="A13:L13"/>
  </mergeCells>
  <pageMargins left="0.27" right="0.17" top="0.4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E2" sqref="E2"/>
    </sheetView>
  </sheetViews>
  <sheetFormatPr defaultRowHeight="15" x14ac:dyDescent="0.25"/>
  <cols>
    <col min="1" max="1" width="11.42578125" customWidth="1"/>
    <col min="2" max="2" width="10" customWidth="1"/>
    <col min="3" max="3" width="10.5703125" customWidth="1"/>
    <col min="4" max="5" width="13.5703125" customWidth="1"/>
    <col min="6" max="6" width="12.140625" customWidth="1"/>
    <col min="7" max="7" width="12.7109375" bestFit="1" customWidth="1"/>
    <col min="8" max="8" width="13.5703125" customWidth="1"/>
    <col min="9" max="9" width="14.140625" customWidth="1"/>
    <col min="10" max="10" width="11" customWidth="1"/>
    <col min="11" max="11" width="9.85546875" customWidth="1"/>
    <col min="12" max="12" width="14" bestFit="1" customWidth="1"/>
  </cols>
  <sheetData>
    <row r="1" spans="1:12" s="1" customFormat="1" ht="36.75" customHeight="1" x14ac:dyDescent="0.25">
      <c r="A1" s="21" t="s">
        <v>51</v>
      </c>
    </row>
    <row r="2" spans="1:12" s="27" customFormat="1" ht="15.75" x14ac:dyDescent="0.25">
      <c r="A2" s="28" t="s">
        <v>44</v>
      </c>
      <c r="E2" s="29">
        <v>1810</v>
      </c>
      <c r="F2" s="27" t="s">
        <v>43</v>
      </c>
    </row>
    <row r="3" spans="1:12" s="27" customFormat="1" ht="15.75" x14ac:dyDescent="0.25">
      <c r="A3" s="28" t="s">
        <v>37</v>
      </c>
      <c r="E3" s="29">
        <f>1810+10000</f>
        <v>11810</v>
      </c>
      <c r="F3" s="27" t="s">
        <v>43</v>
      </c>
    </row>
    <row r="4" spans="1:12" s="27" customFormat="1" ht="15.75" x14ac:dyDescent="0.25">
      <c r="A4" s="28" t="s">
        <v>31</v>
      </c>
      <c r="E4" s="29">
        <v>15000</v>
      </c>
      <c r="F4" s="27" t="s">
        <v>43</v>
      </c>
    </row>
    <row r="5" spans="1:12" s="27" customFormat="1" ht="15.75" x14ac:dyDescent="0.25">
      <c r="A5" s="28" t="s">
        <v>32</v>
      </c>
      <c r="E5" s="29">
        <v>521.37</v>
      </c>
      <c r="F5" s="27" t="s">
        <v>42</v>
      </c>
    </row>
    <row r="6" spans="1:12" s="27" customFormat="1" ht="16.5" thickBot="1" x14ac:dyDescent="0.3">
      <c r="A6" s="28" t="s">
        <v>33</v>
      </c>
      <c r="E6" s="29">
        <v>600</v>
      </c>
      <c r="F6" s="27" t="s">
        <v>42</v>
      </c>
    </row>
    <row r="7" spans="1:12" ht="15.75" thickTop="1" x14ac:dyDescent="0.25">
      <c r="A7" s="6" t="s">
        <v>6</v>
      </c>
      <c r="B7" s="7"/>
      <c r="C7" s="7"/>
      <c r="D7" s="7"/>
      <c r="E7" s="7"/>
      <c r="F7" s="7"/>
      <c r="G7" s="7"/>
      <c r="H7" s="7"/>
      <c r="I7" s="7"/>
      <c r="J7" s="8"/>
      <c r="K7" s="6" t="s">
        <v>14</v>
      </c>
      <c r="L7" s="13"/>
    </row>
    <row r="8" spans="1:12" s="2" customFormat="1" ht="75" x14ac:dyDescent="0.25">
      <c r="A8" s="9" t="s">
        <v>7</v>
      </c>
      <c r="B8" s="3" t="s">
        <v>10</v>
      </c>
      <c r="C8" s="3" t="s">
        <v>35</v>
      </c>
      <c r="D8" s="3" t="s">
        <v>13</v>
      </c>
      <c r="E8" s="3" t="s">
        <v>16</v>
      </c>
      <c r="F8" s="3" t="s">
        <v>22</v>
      </c>
      <c r="G8" s="3" t="s">
        <v>23</v>
      </c>
      <c r="H8" s="3" t="s">
        <v>2</v>
      </c>
      <c r="I8" s="3" t="s">
        <v>19</v>
      </c>
      <c r="J8" s="10" t="s">
        <v>3</v>
      </c>
      <c r="K8" s="9" t="s">
        <v>0</v>
      </c>
      <c r="L8" s="15" t="s">
        <v>5</v>
      </c>
    </row>
    <row r="9" spans="1:12" s="1" customFormat="1" ht="37.5" customHeight="1" thickBot="1" x14ac:dyDescent="0.3">
      <c r="A9" s="18" t="s">
        <v>9</v>
      </c>
      <c r="B9" s="20" t="s">
        <v>11</v>
      </c>
      <c r="C9" s="20" t="s">
        <v>36</v>
      </c>
      <c r="D9" s="11">
        <v>1</v>
      </c>
      <c r="E9" s="22">
        <f>IF(E2&lt;1000,1000,E2)</f>
        <v>1810</v>
      </c>
      <c r="F9" s="22">
        <f>E3</f>
        <v>11810</v>
      </c>
      <c r="G9" s="12">
        <f>E5</f>
        <v>521.37</v>
      </c>
      <c r="H9" s="22">
        <f>E4</f>
        <v>15000</v>
      </c>
      <c r="I9" s="12">
        <f>E6</f>
        <v>600</v>
      </c>
      <c r="J9" s="17" t="s">
        <v>4</v>
      </c>
      <c r="K9" s="14">
        <f>E2*(H9/F9)</f>
        <v>2298.8992379339543</v>
      </c>
      <c r="L9" s="16">
        <f>(K9*G9+E9*I9)*0.05</f>
        <v>114228.85478408128</v>
      </c>
    </row>
    <row r="10" spans="1:12" ht="20.25" customHeight="1" thickTop="1" x14ac:dyDescent="0.25">
      <c r="A10" s="23" t="s">
        <v>26</v>
      </c>
      <c r="B10" s="4"/>
      <c r="C10" s="4"/>
      <c r="D10" s="4"/>
    </row>
    <row r="11" spans="1:12" ht="20.25" customHeight="1" x14ac:dyDescent="0.25">
      <c r="A11" s="38" t="s">
        <v>25</v>
      </c>
      <c r="B11" s="38"/>
      <c r="C11" s="38"/>
      <c r="D11" s="38"/>
      <c r="E11" s="38"/>
      <c r="F11" s="38"/>
      <c r="G11" s="38"/>
      <c r="H11" s="38"/>
      <c r="I11" s="38"/>
    </row>
    <row r="12" spans="1:12" ht="20.25" customHeight="1" x14ac:dyDescent="0.25">
      <c r="A12" s="23" t="s">
        <v>24</v>
      </c>
      <c r="B12" s="4"/>
      <c r="C12" s="4"/>
      <c r="D12" s="4"/>
    </row>
    <row r="13" spans="1:12" ht="20.25" customHeight="1" x14ac:dyDescent="0.25">
      <c r="A13" s="23" t="s">
        <v>21</v>
      </c>
      <c r="B13" s="4"/>
      <c r="C13" s="4"/>
      <c r="D13" s="4"/>
    </row>
  </sheetData>
  <mergeCells count="1">
    <mergeCell ref="A11:I11"/>
  </mergeCells>
  <pageMargins left="0.27" right="0.17" top="0.43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H1" sqref="H1"/>
    </sheetView>
  </sheetViews>
  <sheetFormatPr defaultRowHeight="15" x14ac:dyDescent="0.25"/>
  <cols>
    <col min="1" max="1" width="11.42578125" customWidth="1"/>
    <col min="2" max="2" width="10" customWidth="1"/>
    <col min="3" max="3" width="11.85546875" customWidth="1"/>
    <col min="4" max="4" width="12.7109375" customWidth="1"/>
    <col min="5" max="5" width="12" customWidth="1"/>
    <col min="6" max="6" width="12.140625" customWidth="1"/>
    <col min="7" max="7" width="12.7109375" bestFit="1" customWidth="1"/>
    <col min="8" max="8" width="13.5703125" customWidth="1"/>
    <col min="9" max="9" width="11.42578125" customWidth="1"/>
    <col min="10" max="13" width="15.85546875" customWidth="1"/>
    <col min="14" max="14" width="14.140625" customWidth="1"/>
  </cols>
  <sheetData>
    <row r="1" spans="1:13" s="1" customFormat="1" ht="36.75" customHeight="1" x14ac:dyDescent="0.25">
      <c r="A1" s="21" t="s">
        <v>46</v>
      </c>
    </row>
    <row r="2" spans="1:13" s="27" customFormat="1" ht="15.75" x14ac:dyDescent="0.25">
      <c r="A2" s="28" t="s">
        <v>44</v>
      </c>
      <c r="E2" s="29">
        <v>1810</v>
      </c>
      <c r="F2" s="27" t="s">
        <v>43</v>
      </c>
    </row>
    <row r="3" spans="1:13" s="27" customFormat="1" ht="15.75" x14ac:dyDescent="0.25">
      <c r="A3" s="28" t="s">
        <v>37</v>
      </c>
      <c r="E3" s="29">
        <f>1810+10000</f>
        <v>11810</v>
      </c>
      <c r="F3" s="27" t="s">
        <v>43</v>
      </c>
    </row>
    <row r="4" spans="1:13" s="27" customFormat="1" ht="15.75" x14ac:dyDescent="0.25">
      <c r="A4" s="28" t="s">
        <v>31</v>
      </c>
      <c r="E4" s="29">
        <v>15000</v>
      </c>
      <c r="F4" s="27" t="s">
        <v>43</v>
      </c>
    </row>
    <row r="5" spans="1:13" s="27" customFormat="1" ht="15.75" x14ac:dyDescent="0.25">
      <c r="A5" s="28" t="s">
        <v>32</v>
      </c>
      <c r="E5" s="29">
        <v>521.37</v>
      </c>
      <c r="F5" s="27" t="s">
        <v>42</v>
      </c>
    </row>
    <row r="6" spans="1:13" s="27" customFormat="1" ht="15.75" x14ac:dyDescent="0.25">
      <c r="A6" s="28" t="s">
        <v>33</v>
      </c>
      <c r="E6" s="29">
        <v>600</v>
      </c>
      <c r="F6" s="27" t="s">
        <v>42</v>
      </c>
    </row>
    <row r="7" spans="1:13" s="1" customFormat="1" ht="25.5" customHeight="1" thickBot="1" x14ac:dyDescent="0.3">
      <c r="A7" s="21"/>
    </row>
    <row r="8" spans="1:13" ht="15.75" customHeight="1" thickTop="1" x14ac:dyDescent="0.25">
      <c r="A8" s="6" t="s">
        <v>34</v>
      </c>
      <c r="B8" s="19"/>
      <c r="C8" s="7"/>
      <c r="D8" s="7"/>
      <c r="E8" s="7"/>
      <c r="F8" s="7"/>
      <c r="G8" s="7"/>
      <c r="H8" s="7"/>
      <c r="I8" s="8"/>
      <c r="J8" s="26" t="s">
        <v>14</v>
      </c>
      <c r="K8" s="24"/>
      <c r="L8" s="24"/>
      <c r="M8" s="26"/>
    </row>
    <row r="9" spans="1:13" s="2" customFormat="1" ht="90" x14ac:dyDescent="0.25">
      <c r="A9" s="9" t="s">
        <v>7</v>
      </c>
      <c r="B9" s="5" t="s">
        <v>10</v>
      </c>
      <c r="C9" s="3" t="s">
        <v>35</v>
      </c>
      <c r="D9" s="3" t="s">
        <v>15</v>
      </c>
      <c r="E9" s="3" t="s">
        <v>1</v>
      </c>
      <c r="F9" s="3" t="s">
        <v>17</v>
      </c>
      <c r="G9" s="3" t="s">
        <v>18</v>
      </c>
      <c r="H9" s="3" t="s">
        <v>19</v>
      </c>
      <c r="I9" s="10" t="s">
        <v>3</v>
      </c>
      <c r="J9" s="9" t="s">
        <v>29</v>
      </c>
      <c r="K9" s="3" t="s">
        <v>30</v>
      </c>
      <c r="L9" s="3" t="s">
        <v>28</v>
      </c>
      <c r="M9" s="15" t="s">
        <v>5</v>
      </c>
    </row>
    <row r="10" spans="1:13" s="1" customFormat="1" ht="37.5" customHeight="1" thickBot="1" x14ac:dyDescent="0.3">
      <c r="A10" s="30" t="s">
        <v>8</v>
      </c>
      <c r="B10" s="31" t="s">
        <v>12</v>
      </c>
      <c r="C10" s="20" t="s">
        <v>36</v>
      </c>
      <c r="D10" s="32">
        <f>IF(E2&lt;1000,1000,E2)</f>
        <v>1810</v>
      </c>
      <c r="E10" s="33">
        <v>1</v>
      </c>
      <c r="F10" s="34">
        <f>E5</f>
        <v>521.37</v>
      </c>
      <c r="G10" s="32">
        <f>ROUND(E4*E2/E3,2)</f>
        <v>2298.9</v>
      </c>
      <c r="H10" s="34">
        <f>E6</f>
        <v>600</v>
      </c>
      <c r="I10" s="35" t="s">
        <v>4</v>
      </c>
      <c r="J10" s="25">
        <f>F10*G10</f>
        <v>1198577.493</v>
      </c>
      <c r="K10" s="12">
        <f>H10*D10</f>
        <v>1086000</v>
      </c>
      <c r="L10" s="12">
        <f>+J10+K10</f>
        <v>2284577.4929999998</v>
      </c>
      <c r="M10" s="16">
        <f>L10*0.05</f>
        <v>114228.87465</v>
      </c>
    </row>
    <row r="11" spans="1:13" ht="21" customHeight="1" thickTop="1" x14ac:dyDescent="0.25">
      <c r="A11" s="23" t="s">
        <v>26</v>
      </c>
      <c r="B11" s="4"/>
      <c r="C11" s="4"/>
      <c r="D11" s="4"/>
    </row>
    <row r="12" spans="1:13" ht="21" customHeight="1" x14ac:dyDescent="0.25">
      <c r="A12" s="23" t="s">
        <v>20</v>
      </c>
      <c r="B12" s="4"/>
      <c r="C12" s="4"/>
      <c r="D12" s="4"/>
    </row>
    <row r="13" spans="1:13" ht="30" customHeight="1" x14ac:dyDescent="0.25">
      <c r="A13" s="38" t="s">
        <v>38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3" ht="21" customHeight="1" x14ac:dyDescent="0.25">
      <c r="A14" s="23" t="s">
        <v>21</v>
      </c>
      <c r="B14" s="4"/>
      <c r="C14" s="4"/>
      <c r="D14" s="4"/>
    </row>
    <row r="15" spans="1:13" s="1" customFormat="1" ht="36.75" customHeight="1" x14ac:dyDescent="0.25"/>
    <row r="17" s="2" customFormat="1" x14ac:dyDescent="0.25"/>
    <row r="18" s="1" customFormat="1" ht="37.5" customHeight="1" x14ac:dyDescent="0.25"/>
    <row r="19" ht="20.25" customHeight="1" x14ac:dyDescent="0.25"/>
    <row r="20" ht="20.25" customHeight="1" x14ac:dyDescent="0.25"/>
    <row r="21" ht="20.25" customHeight="1" x14ac:dyDescent="0.25"/>
    <row r="22" ht="20.25" customHeight="1" x14ac:dyDescent="0.25"/>
  </sheetData>
  <mergeCells count="1">
    <mergeCell ref="A13:L13"/>
  </mergeCells>
  <pageMargins left="0.27" right="0.17" top="0.43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H7" sqref="H7"/>
    </sheetView>
  </sheetViews>
  <sheetFormatPr defaultRowHeight="15" x14ac:dyDescent="0.25"/>
  <cols>
    <col min="1" max="1" width="11.42578125" customWidth="1"/>
    <col min="2" max="2" width="10" customWidth="1"/>
    <col min="3" max="3" width="11.85546875" customWidth="1"/>
    <col min="4" max="4" width="12.7109375" customWidth="1"/>
    <col min="5" max="5" width="13.5703125" customWidth="1"/>
    <col min="6" max="6" width="12.140625" customWidth="1"/>
    <col min="7" max="7" width="12.7109375" bestFit="1" customWidth="1"/>
    <col min="8" max="8" width="13.5703125" customWidth="1"/>
    <col min="9" max="9" width="15.42578125" customWidth="1"/>
    <col min="10" max="10" width="15.85546875" bestFit="1" customWidth="1"/>
    <col min="11" max="11" width="15.42578125" customWidth="1"/>
    <col min="12" max="12" width="15.5703125" bestFit="1" customWidth="1"/>
    <col min="13" max="13" width="12.85546875" bestFit="1" customWidth="1"/>
    <col min="14" max="14" width="14.140625" customWidth="1"/>
  </cols>
  <sheetData>
    <row r="1" spans="1:13" s="1" customFormat="1" ht="36.75" customHeight="1" x14ac:dyDescent="0.25">
      <c r="A1" s="21" t="s">
        <v>45</v>
      </c>
    </row>
    <row r="2" spans="1:13" s="27" customFormat="1" ht="15.75" x14ac:dyDescent="0.25">
      <c r="A2" s="28" t="s">
        <v>44</v>
      </c>
      <c r="E2" s="29">
        <v>1080</v>
      </c>
      <c r="F2" s="27" t="s">
        <v>43</v>
      </c>
    </row>
    <row r="3" spans="1:13" s="27" customFormat="1" ht="15.75" x14ac:dyDescent="0.25">
      <c r="A3" s="28" t="s">
        <v>37</v>
      </c>
      <c r="E3" s="29">
        <v>10080</v>
      </c>
      <c r="F3" s="27" t="s">
        <v>43</v>
      </c>
    </row>
    <row r="4" spans="1:13" s="27" customFormat="1" ht="15.75" x14ac:dyDescent="0.25">
      <c r="A4" s="28" t="s">
        <v>31</v>
      </c>
      <c r="E4" s="29">
        <v>15000</v>
      </c>
      <c r="F4" s="27" t="s">
        <v>43</v>
      </c>
    </row>
    <row r="5" spans="1:13" s="27" customFormat="1" ht="15.75" x14ac:dyDescent="0.25">
      <c r="A5" s="28" t="s">
        <v>32</v>
      </c>
      <c r="E5" s="29">
        <v>521.37</v>
      </c>
      <c r="F5" s="27" t="s">
        <v>42</v>
      </c>
    </row>
    <row r="6" spans="1:13" s="27" customFormat="1" ht="15.75" x14ac:dyDescent="0.25">
      <c r="A6" s="28" t="s">
        <v>33</v>
      </c>
      <c r="E6" s="29">
        <v>1000</v>
      </c>
      <c r="F6" s="27" t="s">
        <v>42</v>
      </c>
    </row>
    <row r="7" spans="1:13" s="1" customFormat="1" ht="25.5" customHeight="1" thickBot="1" x14ac:dyDescent="0.3">
      <c r="A7" s="21"/>
    </row>
    <row r="8" spans="1:13" ht="15.75" customHeight="1" thickTop="1" x14ac:dyDescent="0.25">
      <c r="A8" s="6" t="s">
        <v>34</v>
      </c>
      <c r="B8" s="19"/>
      <c r="C8" s="7"/>
      <c r="D8" s="7"/>
      <c r="E8" s="7"/>
      <c r="F8" s="7"/>
      <c r="G8" s="7"/>
      <c r="H8" s="7"/>
      <c r="I8" s="8"/>
      <c r="J8" s="26" t="s">
        <v>14</v>
      </c>
      <c r="K8" s="24"/>
      <c r="L8" s="24"/>
      <c r="M8" s="26"/>
    </row>
    <row r="9" spans="1:13" s="2" customFormat="1" ht="90" x14ac:dyDescent="0.25">
      <c r="A9" s="9" t="s">
        <v>7</v>
      </c>
      <c r="B9" s="5" t="s">
        <v>10</v>
      </c>
      <c r="C9" s="3" t="s">
        <v>35</v>
      </c>
      <c r="D9" s="3" t="s">
        <v>15</v>
      </c>
      <c r="E9" s="3" t="s">
        <v>1</v>
      </c>
      <c r="F9" s="3" t="s">
        <v>17</v>
      </c>
      <c r="G9" s="3" t="s">
        <v>18</v>
      </c>
      <c r="H9" s="3" t="s">
        <v>19</v>
      </c>
      <c r="I9" s="10" t="s">
        <v>3</v>
      </c>
      <c r="J9" s="9" t="s">
        <v>29</v>
      </c>
      <c r="K9" s="3" t="s">
        <v>30</v>
      </c>
      <c r="L9" s="3" t="s">
        <v>28</v>
      </c>
      <c r="M9" s="15" t="s">
        <v>5</v>
      </c>
    </row>
    <row r="10" spans="1:13" s="1" customFormat="1" ht="37.5" customHeight="1" thickBot="1" x14ac:dyDescent="0.3">
      <c r="A10" s="30" t="s">
        <v>8</v>
      </c>
      <c r="B10" s="31" t="s">
        <v>12</v>
      </c>
      <c r="C10" s="20" t="s">
        <v>36</v>
      </c>
      <c r="D10" s="32">
        <f>IF(E2&lt;1000,1000,E2)</f>
        <v>1080</v>
      </c>
      <c r="E10" s="33">
        <v>1</v>
      </c>
      <c r="F10" s="34">
        <f>E5</f>
        <v>521.37</v>
      </c>
      <c r="G10" s="32">
        <f>ROUND(E4*E2/E3,2)</f>
        <v>1607.14</v>
      </c>
      <c r="H10" s="34">
        <f>E6</f>
        <v>1000</v>
      </c>
      <c r="I10" s="35" t="s">
        <v>4</v>
      </c>
      <c r="J10" s="25">
        <f>F10*G10</f>
        <v>837914.58180000004</v>
      </c>
      <c r="K10" s="12">
        <f>H10*D10</f>
        <v>1080000</v>
      </c>
      <c r="L10" s="12">
        <f>+J10+K10</f>
        <v>1917914.5818</v>
      </c>
      <c r="M10" s="16">
        <f>L10*0.05</f>
        <v>95895.729090000008</v>
      </c>
    </row>
    <row r="11" spans="1:13" ht="21" customHeight="1" thickTop="1" x14ac:dyDescent="0.25">
      <c r="A11" s="23" t="s">
        <v>26</v>
      </c>
      <c r="B11" s="4"/>
      <c r="C11" s="4"/>
      <c r="D11" s="4"/>
    </row>
    <row r="12" spans="1:13" ht="24" customHeight="1" x14ac:dyDescent="0.25">
      <c r="A12" s="23" t="s">
        <v>20</v>
      </c>
      <c r="B12" s="4"/>
      <c r="C12" s="4"/>
      <c r="D12" s="4"/>
    </row>
    <row r="13" spans="1:13" ht="24" customHeight="1" x14ac:dyDescent="0.25">
      <c r="A13" s="38" t="s">
        <v>39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3" ht="24" customHeight="1" x14ac:dyDescent="0.25">
      <c r="A14" s="23" t="s">
        <v>21</v>
      </c>
      <c r="B14" s="4"/>
      <c r="C14" s="4"/>
      <c r="D14" s="4"/>
    </row>
    <row r="15" spans="1:13" s="1" customFormat="1" ht="36.75" customHeight="1" x14ac:dyDescent="0.25"/>
    <row r="17" s="2" customFormat="1" x14ac:dyDescent="0.25"/>
    <row r="18" s="1" customFormat="1" ht="37.5" customHeight="1" x14ac:dyDescent="0.25"/>
    <row r="19" ht="20.25" customHeight="1" x14ac:dyDescent="0.25"/>
    <row r="20" ht="20.25" customHeight="1" x14ac:dyDescent="0.25"/>
    <row r="21" ht="20.25" customHeight="1" x14ac:dyDescent="0.25"/>
    <row r="22" ht="20.25" customHeight="1" x14ac:dyDescent="0.25"/>
  </sheetData>
  <mergeCells count="1">
    <mergeCell ref="A13:L13"/>
  </mergeCells>
  <pageMargins left="0.27" right="0.17" top="0.43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G12" sqref="G12"/>
    </sheetView>
  </sheetViews>
  <sheetFormatPr defaultRowHeight="15" x14ac:dyDescent="0.25"/>
  <cols>
    <col min="1" max="1" width="11.42578125" customWidth="1"/>
    <col min="2" max="2" width="10" customWidth="1"/>
    <col min="3" max="3" width="11.85546875" customWidth="1"/>
    <col min="4" max="5" width="13.5703125" customWidth="1"/>
    <col min="6" max="6" width="12.140625" customWidth="1"/>
    <col min="7" max="7" width="12.7109375" bestFit="1" customWidth="1"/>
    <col min="8" max="8" width="13.5703125" customWidth="1"/>
    <col min="9" max="9" width="14.140625" customWidth="1"/>
    <col min="10" max="10" width="11" customWidth="1"/>
    <col min="11" max="11" width="12" bestFit="1" customWidth="1"/>
    <col min="12" max="12" width="15.28515625" bestFit="1" customWidth="1"/>
  </cols>
  <sheetData>
    <row r="1" spans="1:12" s="1" customFormat="1" ht="36.75" customHeight="1" x14ac:dyDescent="0.25">
      <c r="A1" s="21" t="s">
        <v>47</v>
      </c>
    </row>
    <row r="2" spans="1:12" s="27" customFormat="1" ht="15.75" x14ac:dyDescent="0.25">
      <c r="A2" s="28" t="s">
        <v>44</v>
      </c>
      <c r="E2" s="29">
        <v>1380</v>
      </c>
      <c r="F2" s="27" t="s">
        <v>43</v>
      </c>
    </row>
    <row r="3" spans="1:12" s="27" customFormat="1" ht="15.75" x14ac:dyDescent="0.25">
      <c r="A3" s="28" t="s">
        <v>37</v>
      </c>
      <c r="E3" s="29">
        <v>1380</v>
      </c>
      <c r="F3" s="27" t="s">
        <v>43</v>
      </c>
    </row>
    <row r="4" spans="1:12" s="27" customFormat="1" ht="15.75" x14ac:dyDescent="0.25">
      <c r="A4" s="28" t="s">
        <v>31</v>
      </c>
      <c r="E4" s="29">
        <v>1994.22</v>
      </c>
      <c r="F4" s="27" t="s">
        <v>43</v>
      </c>
    </row>
    <row r="5" spans="1:12" s="27" customFormat="1" ht="15.75" x14ac:dyDescent="0.25">
      <c r="A5" s="28" t="s">
        <v>32</v>
      </c>
      <c r="E5" s="29">
        <v>521.37</v>
      </c>
      <c r="F5" s="27" t="s">
        <v>42</v>
      </c>
    </row>
    <row r="6" spans="1:12" s="27" customFormat="1" ht="16.5" thickBot="1" x14ac:dyDescent="0.3">
      <c r="A6" s="28" t="s">
        <v>33</v>
      </c>
      <c r="E6" s="29">
        <v>600</v>
      </c>
      <c r="F6" s="27" t="s">
        <v>42</v>
      </c>
    </row>
    <row r="7" spans="1:12" ht="15.75" thickTop="1" x14ac:dyDescent="0.25">
      <c r="A7" s="6" t="s">
        <v>6</v>
      </c>
      <c r="B7" s="7"/>
      <c r="C7" s="7"/>
      <c r="D7" s="7"/>
      <c r="E7" s="7"/>
      <c r="F7" s="7"/>
      <c r="G7" s="7"/>
      <c r="H7" s="7"/>
      <c r="I7" s="7"/>
      <c r="J7" s="8"/>
      <c r="K7" s="6" t="s">
        <v>14</v>
      </c>
      <c r="L7" s="13"/>
    </row>
    <row r="8" spans="1:12" s="2" customFormat="1" ht="75" x14ac:dyDescent="0.25">
      <c r="A8" s="9" t="s">
        <v>7</v>
      </c>
      <c r="B8" s="3" t="s">
        <v>10</v>
      </c>
      <c r="C8" s="3" t="s">
        <v>35</v>
      </c>
      <c r="D8" s="3" t="s">
        <v>13</v>
      </c>
      <c r="E8" s="3" t="s">
        <v>16</v>
      </c>
      <c r="F8" s="3" t="s">
        <v>22</v>
      </c>
      <c r="G8" s="3" t="s">
        <v>23</v>
      </c>
      <c r="H8" s="3" t="s">
        <v>2</v>
      </c>
      <c r="I8" s="3" t="s">
        <v>19</v>
      </c>
      <c r="J8" s="10" t="s">
        <v>3</v>
      </c>
      <c r="K8" s="9" t="s">
        <v>0</v>
      </c>
      <c r="L8" s="15" t="s">
        <v>5</v>
      </c>
    </row>
    <row r="9" spans="1:12" s="1" customFormat="1" ht="37.5" customHeight="1" thickBot="1" x14ac:dyDescent="0.3">
      <c r="A9" s="18" t="s">
        <v>9</v>
      </c>
      <c r="B9" s="20" t="s">
        <v>11</v>
      </c>
      <c r="C9" s="20" t="s">
        <v>36</v>
      </c>
      <c r="D9" s="11">
        <v>1</v>
      </c>
      <c r="E9" s="22">
        <f>IF(E2&lt;1000,1000,E2)</f>
        <v>1380</v>
      </c>
      <c r="F9" s="22">
        <v>10380</v>
      </c>
      <c r="G9" s="12">
        <f>E5</f>
        <v>521.37</v>
      </c>
      <c r="H9" s="22">
        <v>15000</v>
      </c>
      <c r="I9" s="12">
        <f>E6</f>
        <v>600</v>
      </c>
      <c r="J9" s="17" t="s">
        <v>4</v>
      </c>
      <c r="K9" s="14">
        <f>E2*(H9/F9)</f>
        <v>1994.2196531791908</v>
      </c>
      <c r="L9" s="16">
        <f>(K9*G9+E9*I9)*0.05</f>
        <v>93386.315028901736</v>
      </c>
    </row>
    <row r="10" spans="1:12" ht="20.25" customHeight="1" thickTop="1" x14ac:dyDescent="0.25">
      <c r="A10" s="23" t="s">
        <v>26</v>
      </c>
      <c r="B10" s="4"/>
      <c r="C10" s="4"/>
      <c r="D10" s="4"/>
    </row>
    <row r="11" spans="1:12" ht="20.25" customHeight="1" x14ac:dyDescent="0.25">
      <c r="A11" s="38" t="s">
        <v>25</v>
      </c>
      <c r="B11" s="38"/>
      <c r="C11" s="38"/>
      <c r="D11" s="38"/>
      <c r="E11" s="38"/>
      <c r="F11" s="38"/>
      <c r="G11" s="38"/>
      <c r="H11" s="38"/>
      <c r="I11" s="38"/>
    </row>
    <row r="12" spans="1:12" ht="20.25" customHeight="1" x14ac:dyDescent="0.25">
      <c r="A12" s="23" t="s">
        <v>24</v>
      </c>
      <c r="B12" s="4"/>
      <c r="C12" s="4"/>
      <c r="D12" s="4"/>
    </row>
    <row r="13" spans="1:12" ht="20.25" customHeight="1" x14ac:dyDescent="0.25">
      <c r="A13" s="23" t="s">
        <v>21</v>
      </c>
      <c r="B13" s="4"/>
      <c r="C13" s="4"/>
      <c r="D13" s="4"/>
    </row>
  </sheetData>
  <mergeCells count="1">
    <mergeCell ref="A11:I11"/>
  </mergeCells>
  <pageMargins left="0.27" right="0.17" top="0.43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J12" sqref="J12"/>
    </sheetView>
  </sheetViews>
  <sheetFormatPr defaultRowHeight="15" x14ac:dyDescent="0.25"/>
  <cols>
    <col min="1" max="1" width="11.42578125" customWidth="1"/>
    <col min="2" max="2" width="10" customWidth="1"/>
    <col min="3" max="3" width="11.85546875" customWidth="1"/>
    <col min="4" max="4" width="12.7109375" customWidth="1"/>
    <col min="5" max="5" width="13.5703125" customWidth="1"/>
    <col min="6" max="6" width="12.140625" customWidth="1"/>
    <col min="7" max="7" width="12.7109375" bestFit="1" customWidth="1"/>
    <col min="8" max="8" width="13.5703125" customWidth="1"/>
    <col min="9" max="9" width="15.42578125" customWidth="1"/>
    <col min="10" max="10" width="16.28515625" bestFit="1" customWidth="1"/>
    <col min="11" max="11" width="16.85546875" bestFit="1" customWidth="1"/>
    <col min="12" max="12" width="15.85546875" bestFit="1" customWidth="1"/>
    <col min="13" max="13" width="14.28515625" bestFit="1" customWidth="1"/>
    <col min="14" max="14" width="14.140625" customWidth="1"/>
  </cols>
  <sheetData>
    <row r="1" spans="1:13" s="1" customFormat="1" ht="36.75" customHeight="1" x14ac:dyDescent="0.25">
      <c r="A1" s="21" t="s">
        <v>48</v>
      </c>
    </row>
    <row r="2" spans="1:13" s="27" customFormat="1" ht="15.75" x14ac:dyDescent="0.25">
      <c r="A2" s="28" t="s">
        <v>44</v>
      </c>
      <c r="E2" s="29">
        <v>900</v>
      </c>
      <c r="F2" s="27" t="s">
        <v>43</v>
      </c>
    </row>
    <row r="3" spans="1:13" s="27" customFormat="1" ht="15.75" x14ac:dyDescent="0.25">
      <c r="A3" s="28" t="s">
        <v>37</v>
      </c>
      <c r="E3" s="29">
        <v>900</v>
      </c>
      <c r="F3" s="27" t="s">
        <v>43</v>
      </c>
    </row>
    <row r="4" spans="1:13" s="27" customFormat="1" ht="15.75" x14ac:dyDescent="0.25">
      <c r="A4" s="28" t="s">
        <v>31</v>
      </c>
      <c r="E4" s="29">
        <v>3000</v>
      </c>
      <c r="F4" s="27" t="s">
        <v>43</v>
      </c>
    </row>
    <row r="5" spans="1:13" s="27" customFormat="1" ht="15.75" x14ac:dyDescent="0.25">
      <c r="A5" s="28" t="s">
        <v>32</v>
      </c>
      <c r="E5" s="29">
        <v>521.37</v>
      </c>
      <c r="F5" s="27" t="s">
        <v>42</v>
      </c>
    </row>
    <row r="6" spans="1:13" s="27" customFormat="1" ht="15.75" x14ac:dyDescent="0.25">
      <c r="A6" s="28" t="s">
        <v>33</v>
      </c>
      <c r="E6" s="29">
        <v>1000</v>
      </c>
      <c r="F6" s="27" t="s">
        <v>42</v>
      </c>
    </row>
    <row r="7" spans="1:13" s="1" customFormat="1" ht="25.5" customHeight="1" thickBot="1" x14ac:dyDescent="0.3">
      <c r="A7" s="21"/>
    </row>
    <row r="8" spans="1:13" ht="15.75" customHeight="1" thickTop="1" x14ac:dyDescent="0.25">
      <c r="A8" s="6" t="s">
        <v>34</v>
      </c>
      <c r="B8" s="19"/>
      <c r="C8" s="7"/>
      <c r="D8" s="7"/>
      <c r="E8" s="7"/>
      <c r="F8" s="7"/>
      <c r="G8" s="7"/>
      <c r="H8" s="7"/>
      <c r="I8" s="8"/>
      <c r="J8" s="26" t="s">
        <v>14</v>
      </c>
      <c r="K8" s="24"/>
      <c r="L8" s="24"/>
      <c r="M8" s="26"/>
    </row>
    <row r="9" spans="1:13" s="2" customFormat="1" ht="90" x14ac:dyDescent="0.25">
      <c r="A9" s="9" t="s">
        <v>7</v>
      </c>
      <c r="B9" s="5" t="s">
        <v>10</v>
      </c>
      <c r="C9" s="3" t="s">
        <v>35</v>
      </c>
      <c r="D9" s="3" t="s">
        <v>15</v>
      </c>
      <c r="E9" s="3" t="s">
        <v>1</v>
      </c>
      <c r="F9" s="3" t="s">
        <v>17</v>
      </c>
      <c r="G9" s="3" t="s">
        <v>18</v>
      </c>
      <c r="H9" s="3" t="s">
        <v>19</v>
      </c>
      <c r="I9" s="10" t="s">
        <v>3</v>
      </c>
      <c r="J9" s="9" t="s">
        <v>29</v>
      </c>
      <c r="K9" s="3" t="s">
        <v>30</v>
      </c>
      <c r="L9" s="3" t="s">
        <v>28</v>
      </c>
      <c r="M9" s="15" t="s">
        <v>5</v>
      </c>
    </row>
    <row r="10" spans="1:13" s="1" customFormat="1" ht="37.5" customHeight="1" thickBot="1" x14ac:dyDescent="0.3">
      <c r="A10" s="30" t="s">
        <v>8</v>
      </c>
      <c r="B10" s="31" t="s">
        <v>12</v>
      </c>
      <c r="C10" s="20" t="s">
        <v>36</v>
      </c>
      <c r="D10" s="32">
        <f>IF(E2&lt;1000,1000,E2)</f>
        <v>1000</v>
      </c>
      <c r="E10" s="33">
        <v>1</v>
      </c>
      <c r="F10" s="34">
        <f>E5</f>
        <v>521.37</v>
      </c>
      <c r="G10" s="32">
        <f>ROUND(E4*E2/E3,2)</f>
        <v>3000</v>
      </c>
      <c r="H10" s="34">
        <f>E6</f>
        <v>1000</v>
      </c>
      <c r="I10" s="35" t="s">
        <v>4</v>
      </c>
      <c r="J10" s="25">
        <f>F10*G10</f>
        <v>1564110</v>
      </c>
      <c r="K10" s="12">
        <f>H10*D10</f>
        <v>1000000</v>
      </c>
      <c r="L10" s="12">
        <f>+J10+K10</f>
        <v>2564110</v>
      </c>
      <c r="M10" s="16">
        <f>L10*0.05</f>
        <v>128205.5</v>
      </c>
    </row>
    <row r="11" spans="1:13" ht="21" customHeight="1" thickTop="1" x14ac:dyDescent="0.25">
      <c r="A11" s="23" t="s">
        <v>26</v>
      </c>
      <c r="B11" s="4"/>
      <c r="C11" s="4"/>
      <c r="D11" s="4"/>
    </row>
    <row r="12" spans="1:13" ht="21" customHeight="1" x14ac:dyDescent="0.25">
      <c r="A12" s="23" t="s">
        <v>20</v>
      </c>
      <c r="B12" s="4"/>
      <c r="C12" s="4"/>
      <c r="D12" s="4"/>
    </row>
    <row r="13" spans="1:13" ht="24" customHeight="1" x14ac:dyDescent="0.25">
      <c r="A13" s="38" t="s">
        <v>40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3" ht="21" customHeight="1" x14ac:dyDescent="0.25">
      <c r="A14" s="23" t="s">
        <v>21</v>
      </c>
      <c r="B14" s="4"/>
      <c r="C14" s="4"/>
      <c r="D14" s="4"/>
    </row>
    <row r="15" spans="1:13" s="1" customFormat="1" ht="36.75" customHeight="1" x14ac:dyDescent="0.25"/>
    <row r="17" s="2" customFormat="1" x14ac:dyDescent="0.25"/>
    <row r="18" s="1" customFormat="1" ht="37.5" customHeight="1" x14ac:dyDescent="0.25"/>
    <row r="19" ht="20.25" customHeight="1" x14ac:dyDescent="0.25"/>
    <row r="20" ht="20.25" customHeight="1" x14ac:dyDescent="0.25"/>
    <row r="21" ht="20.25" customHeight="1" x14ac:dyDescent="0.25"/>
    <row r="22" ht="20.25" customHeight="1" x14ac:dyDescent="0.25"/>
  </sheetData>
  <mergeCells count="1">
    <mergeCell ref="A13:L13"/>
  </mergeCells>
  <pageMargins left="0.27" right="0.17" top="0.43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3" zoomScaleNormal="100" workbookViewId="0">
      <selection activeCell="K34" sqref="K34"/>
    </sheetView>
  </sheetViews>
  <sheetFormatPr defaultRowHeight="15" x14ac:dyDescent="0.25"/>
  <cols>
    <col min="1" max="1" width="11.42578125" customWidth="1"/>
    <col min="2" max="2" width="10" customWidth="1"/>
    <col min="3" max="3" width="11.85546875" customWidth="1"/>
    <col min="4" max="4" width="12.7109375" customWidth="1"/>
    <col min="5" max="5" width="13.5703125" customWidth="1"/>
    <col min="6" max="6" width="12.140625" customWidth="1"/>
    <col min="7" max="7" width="12.7109375" bestFit="1" customWidth="1"/>
    <col min="8" max="8" width="13.5703125" customWidth="1"/>
    <col min="9" max="9" width="15.42578125" customWidth="1"/>
    <col min="10" max="10" width="15.85546875" bestFit="1" customWidth="1"/>
    <col min="11" max="11" width="15.42578125" customWidth="1"/>
    <col min="12" max="12" width="15.5703125" bestFit="1" customWidth="1"/>
    <col min="13" max="13" width="12.85546875" bestFit="1" customWidth="1"/>
    <col min="14" max="14" width="14.140625" customWidth="1"/>
  </cols>
  <sheetData>
    <row r="1" spans="1:13" s="1" customFormat="1" ht="36.75" customHeight="1" x14ac:dyDescent="0.25">
      <c r="A1" s="21" t="s">
        <v>49</v>
      </c>
    </row>
    <row r="2" spans="1:13" s="1" customFormat="1" ht="33" customHeight="1" x14ac:dyDescent="0.25">
      <c r="A2" s="37" t="s">
        <v>50</v>
      </c>
    </row>
    <row r="3" spans="1:13" s="27" customFormat="1" ht="15.75" x14ac:dyDescent="0.25">
      <c r="A3" s="28" t="s">
        <v>44</v>
      </c>
      <c r="E3" s="36">
        <v>1300</v>
      </c>
      <c r="F3" s="27" t="s">
        <v>43</v>
      </c>
    </row>
    <row r="4" spans="1:13" s="27" customFormat="1" ht="15.75" x14ac:dyDescent="0.25">
      <c r="A4" s="28" t="s">
        <v>37</v>
      </c>
      <c r="E4" s="29">
        <v>6680</v>
      </c>
      <c r="F4" s="27" t="s">
        <v>43</v>
      </c>
    </row>
    <row r="5" spans="1:13" s="27" customFormat="1" ht="15.75" x14ac:dyDescent="0.25">
      <c r="A5" s="28" t="s">
        <v>31</v>
      </c>
      <c r="E5" s="29">
        <v>4000</v>
      </c>
      <c r="F5" s="27" t="s">
        <v>43</v>
      </c>
    </row>
    <row r="6" spans="1:13" s="27" customFormat="1" ht="15.75" x14ac:dyDescent="0.25">
      <c r="A6" s="28" t="s">
        <v>32</v>
      </c>
      <c r="E6" s="29">
        <v>521.37</v>
      </c>
      <c r="F6" s="27" t="s">
        <v>42</v>
      </c>
    </row>
    <row r="7" spans="1:13" s="27" customFormat="1" ht="15.75" x14ac:dyDescent="0.25">
      <c r="A7" s="28" t="s">
        <v>33</v>
      </c>
      <c r="E7" s="29">
        <v>1000</v>
      </c>
      <c r="F7" s="27" t="s">
        <v>42</v>
      </c>
    </row>
    <row r="8" spans="1:13" s="1" customFormat="1" ht="18.75" customHeight="1" thickBot="1" x14ac:dyDescent="0.3">
      <c r="A8" s="21"/>
    </row>
    <row r="9" spans="1:13" ht="15.75" customHeight="1" thickTop="1" x14ac:dyDescent="0.25">
      <c r="A9" s="6" t="s">
        <v>34</v>
      </c>
      <c r="B9" s="19"/>
      <c r="C9" s="7"/>
      <c r="D9" s="7"/>
      <c r="E9" s="7"/>
      <c r="F9" s="7"/>
      <c r="G9" s="7"/>
      <c r="H9" s="7"/>
      <c r="I9" s="8"/>
      <c r="J9" s="26" t="s">
        <v>14</v>
      </c>
      <c r="K9" s="24"/>
      <c r="L9" s="24"/>
      <c r="M9" s="26"/>
    </row>
    <row r="10" spans="1:13" s="2" customFormat="1" ht="90" x14ac:dyDescent="0.25">
      <c r="A10" s="9" t="s">
        <v>7</v>
      </c>
      <c r="B10" s="5" t="s">
        <v>10</v>
      </c>
      <c r="C10" s="3" t="s">
        <v>35</v>
      </c>
      <c r="D10" s="3" t="s">
        <v>15</v>
      </c>
      <c r="E10" s="3" t="s">
        <v>1</v>
      </c>
      <c r="F10" s="3" t="s">
        <v>17</v>
      </c>
      <c r="G10" s="3" t="s">
        <v>18</v>
      </c>
      <c r="H10" s="3" t="s">
        <v>19</v>
      </c>
      <c r="I10" s="10" t="s">
        <v>3</v>
      </c>
      <c r="J10" s="9" t="s">
        <v>29</v>
      </c>
      <c r="K10" s="3" t="s">
        <v>30</v>
      </c>
      <c r="L10" s="3" t="s">
        <v>28</v>
      </c>
      <c r="M10" s="15" t="s">
        <v>5</v>
      </c>
    </row>
    <row r="11" spans="1:13" s="1" customFormat="1" ht="37.5" customHeight="1" thickBot="1" x14ac:dyDescent="0.3">
      <c r="A11" s="30" t="s">
        <v>8</v>
      </c>
      <c r="B11" s="31" t="s">
        <v>12</v>
      </c>
      <c r="C11" s="20" t="s">
        <v>36</v>
      </c>
      <c r="D11" s="32">
        <f>IF(E3&lt;1000,1000,E3)</f>
        <v>1300</v>
      </c>
      <c r="E11" s="33">
        <v>1</v>
      </c>
      <c r="F11" s="34">
        <f>E6</f>
        <v>521.37</v>
      </c>
      <c r="G11" s="32">
        <f>ROUND(E5*E3/E4,2)</f>
        <v>778.44</v>
      </c>
      <c r="H11" s="34">
        <f>E7</f>
        <v>1000</v>
      </c>
      <c r="I11" s="35" t="s">
        <v>4</v>
      </c>
      <c r="J11" s="25">
        <f>F11*G11</f>
        <v>405855.26280000003</v>
      </c>
      <c r="K11" s="12">
        <f>H11*D11</f>
        <v>1300000</v>
      </c>
      <c r="L11" s="12">
        <f>+J11+K11</f>
        <v>1705855.2628000001</v>
      </c>
      <c r="M11" s="16">
        <f>L11*0.05</f>
        <v>85292.76314000001</v>
      </c>
    </row>
    <row r="12" spans="1:13" ht="18" customHeight="1" thickTop="1" x14ac:dyDescent="0.25">
      <c r="A12" s="23" t="s">
        <v>26</v>
      </c>
      <c r="B12" s="4"/>
      <c r="C12" s="4"/>
      <c r="D12" s="4"/>
    </row>
    <row r="13" spans="1:13" ht="18" customHeight="1" x14ac:dyDescent="0.25">
      <c r="A13" s="23" t="s">
        <v>20</v>
      </c>
      <c r="B13" s="4"/>
      <c r="C13" s="4"/>
      <c r="D13" s="4"/>
    </row>
    <row r="14" spans="1:13" ht="18" customHeight="1" x14ac:dyDescent="0.25">
      <c r="A14" s="38" t="s">
        <v>39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3" ht="18" customHeight="1" x14ac:dyDescent="0.25">
      <c r="A15" s="23" t="s">
        <v>21</v>
      </c>
      <c r="B15" s="4"/>
      <c r="C15" s="4"/>
      <c r="D15" s="4"/>
    </row>
    <row r="17" spans="1:12" s="2" customFormat="1" x14ac:dyDescent="0.25"/>
    <row r="18" spans="1:12" ht="15.75" x14ac:dyDescent="0.25">
      <c r="A18" s="28" t="s">
        <v>44</v>
      </c>
      <c r="B18" s="27"/>
      <c r="C18" s="27"/>
      <c r="D18" s="27"/>
      <c r="E18" s="36">
        <v>380</v>
      </c>
      <c r="F18" s="27" t="s">
        <v>43</v>
      </c>
      <c r="G18" s="27"/>
      <c r="H18" s="27"/>
      <c r="I18" s="27"/>
      <c r="J18" s="27"/>
      <c r="K18" s="27"/>
      <c r="L18" s="27"/>
    </row>
    <row r="19" spans="1:12" ht="15.75" x14ac:dyDescent="0.25">
      <c r="A19" s="28" t="s">
        <v>37</v>
      </c>
      <c r="B19" s="27"/>
      <c r="C19" s="27"/>
      <c r="D19" s="27"/>
      <c r="E19" s="29">
        <v>6680</v>
      </c>
      <c r="F19" s="27" t="s">
        <v>43</v>
      </c>
      <c r="G19" s="27"/>
      <c r="H19" s="27"/>
      <c r="I19" s="27"/>
      <c r="J19" s="27"/>
      <c r="K19" s="27"/>
      <c r="L19" s="27"/>
    </row>
    <row r="20" spans="1:12" ht="15.75" x14ac:dyDescent="0.25">
      <c r="A20" s="28" t="s">
        <v>31</v>
      </c>
      <c r="B20" s="27"/>
      <c r="C20" s="27"/>
      <c r="D20" s="27"/>
      <c r="E20" s="29">
        <v>4000</v>
      </c>
      <c r="F20" s="27" t="s">
        <v>43</v>
      </c>
      <c r="G20" s="27"/>
      <c r="H20" s="27"/>
      <c r="I20" s="27"/>
      <c r="J20" s="27"/>
      <c r="K20" s="27"/>
      <c r="L20" s="27"/>
    </row>
    <row r="21" spans="1:12" ht="15.75" x14ac:dyDescent="0.25">
      <c r="A21" s="28" t="s">
        <v>32</v>
      </c>
      <c r="B21" s="27"/>
      <c r="C21" s="27"/>
      <c r="D21" s="27"/>
      <c r="E21" s="29">
        <v>521.37</v>
      </c>
      <c r="F21" s="27" t="s">
        <v>42</v>
      </c>
      <c r="G21" s="27"/>
      <c r="H21" s="27"/>
      <c r="I21" s="27"/>
      <c r="J21" s="27"/>
      <c r="K21" s="27"/>
      <c r="L21" s="27"/>
    </row>
    <row r="22" spans="1:12" ht="15.75" x14ac:dyDescent="0.25">
      <c r="A22" s="28" t="s">
        <v>33</v>
      </c>
      <c r="B22" s="27"/>
      <c r="C22" s="27"/>
      <c r="D22" s="27"/>
      <c r="E22" s="29">
        <v>600</v>
      </c>
      <c r="F22" s="27" t="s">
        <v>42</v>
      </c>
      <c r="G22" s="27"/>
      <c r="H22" s="27"/>
      <c r="I22" s="27"/>
      <c r="J22" s="27"/>
      <c r="K22" s="27"/>
      <c r="L22" s="27"/>
    </row>
    <row r="23" spans="1:12" ht="16.5" thickBot="1" x14ac:dyDescent="0.3">
      <c r="A23" s="2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thickTop="1" x14ac:dyDescent="0.25">
      <c r="A24" s="6" t="s">
        <v>34</v>
      </c>
      <c r="B24" s="19"/>
      <c r="C24" s="7"/>
      <c r="D24" s="7"/>
      <c r="E24" s="7"/>
      <c r="F24" s="7"/>
      <c r="G24" s="7"/>
      <c r="H24" s="8"/>
      <c r="I24" s="26" t="s">
        <v>14</v>
      </c>
      <c r="J24" s="24"/>
      <c r="K24" s="24"/>
      <c r="L24" s="26"/>
    </row>
    <row r="25" spans="1:12" ht="90" x14ac:dyDescent="0.25">
      <c r="A25" s="9" t="s">
        <v>7</v>
      </c>
      <c r="B25" s="5" t="s">
        <v>10</v>
      </c>
      <c r="C25" s="3" t="s">
        <v>15</v>
      </c>
      <c r="D25" s="3" t="s">
        <v>1</v>
      </c>
      <c r="E25" s="3" t="s">
        <v>17</v>
      </c>
      <c r="F25" s="3" t="s">
        <v>18</v>
      </c>
      <c r="G25" s="3" t="s">
        <v>19</v>
      </c>
      <c r="H25" s="10" t="s">
        <v>3</v>
      </c>
      <c r="I25" s="9" t="s">
        <v>29</v>
      </c>
      <c r="J25" s="3" t="s">
        <v>30</v>
      </c>
      <c r="K25" s="3" t="s">
        <v>28</v>
      </c>
      <c r="L25" s="15" t="s">
        <v>5</v>
      </c>
    </row>
    <row r="26" spans="1:12" ht="30.75" thickBot="1" x14ac:dyDescent="0.3">
      <c r="A26" s="30" t="s">
        <v>8</v>
      </c>
      <c r="B26" s="31" t="s">
        <v>12</v>
      </c>
      <c r="C26" s="32">
        <f>IF(E18&lt;1000,1000,E18)</f>
        <v>1000</v>
      </c>
      <c r="D26" s="33">
        <v>1</v>
      </c>
      <c r="E26" s="34">
        <f>E21</f>
        <v>521.37</v>
      </c>
      <c r="F26" s="32">
        <f>ROUND(E20*E18/E19,2)</f>
        <v>227.54</v>
      </c>
      <c r="G26" s="34">
        <f>E22</f>
        <v>600</v>
      </c>
      <c r="H26" s="35" t="s">
        <v>4</v>
      </c>
      <c r="I26" s="25">
        <f>E26*F26</f>
        <v>118632.5298</v>
      </c>
      <c r="J26" s="12">
        <f>G26*C26</f>
        <v>600000</v>
      </c>
      <c r="K26" s="12">
        <f>+I26+J26</f>
        <v>718632.52980000002</v>
      </c>
      <c r="L26" s="16">
        <f>K26*0.05</f>
        <v>35931.626490000002</v>
      </c>
    </row>
    <row r="27" spans="1:12" ht="15.75" thickTop="1" x14ac:dyDescent="0.25">
      <c r="A27" s="23" t="s">
        <v>26</v>
      </c>
      <c r="B27" s="4"/>
      <c r="C27" s="4"/>
      <c r="D27" s="4"/>
    </row>
    <row r="28" spans="1:12" x14ac:dyDescent="0.25">
      <c r="A28" s="23" t="s">
        <v>20</v>
      </c>
      <c r="B28" s="4"/>
      <c r="C28" s="4"/>
      <c r="D28" s="4"/>
    </row>
    <row r="29" spans="1:12" x14ac:dyDescent="0.25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23" t="s">
        <v>21</v>
      </c>
      <c r="B30" s="4"/>
      <c r="C30" s="4"/>
      <c r="D30" s="4"/>
    </row>
  </sheetData>
  <mergeCells count="2">
    <mergeCell ref="A14:L14"/>
    <mergeCell ref="A29:L29"/>
  </mergeCells>
  <pageMargins left="0.27" right="0.17" top="0.43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YKIyok</vt:lpstr>
      <vt:lpstr>YKIvar</vt:lpstr>
      <vt:lpstr>Örnek 1</vt:lpstr>
      <vt:lpstr>Örnek 2</vt:lpstr>
      <vt:lpstr>Örnek 3</vt:lpstr>
      <vt:lpstr>Örnek 4</vt:lpstr>
      <vt:lpstr>Örnek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BOSB İMAR BARIŞI HESAP ÖRNEKLERİ</dc:title>
  <dc:creator>Alpaslan Erkol</dc:creator>
  <cp:keywords>BURSA OSB</cp:keywords>
  <cp:lastModifiedBy>Alpaslan Erkol</cp:lastModifiedBy>
  <cp:lastPrinted>2018-10-06T10:01:03Z</cp:lastPrinted>
  <dcterms:created xsi:type="dcterms:W3CDTF">2018-06-07T07:22:00Z</dcterms:created>
  <dcterms:modified xsi:type="dcterms:W3CDTF">2018-10-09T06:15:41Z</dcterms:modified>
</cp:coreProperties>
</file>